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<sst xmlns="http://schemas.openxmlformats.org/spreadsheetml/2006/main" count="870" uniqueCount="149">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</sst>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112264.73</v>
      </c>
      <c r="E5" s="38"/>
    </row>
    <row r="6" spans="2:5" ht="15">
      <c r="B6" s="8"/>
      <c r="C6" s="5" t="s">
        <v>5</v>
      </c>
      <c r="D6" s="39">
        <v>3433.1</v>
      </c>
      <c r="E6" s="40"/>
    </row>
    <row r="7" spans="2:5" ht="15">
      <c r="B7" s="8"/>
      <c r="C7" s="5" t="s">
        <v>6</v>
      </c>
      <c r="D7" s="39">
        <v>764902.62</v>
      </c>
      <c r="E7" s="40"/>
    </row>
    <row r="8" spans="2:5" ht="15.75" thickBot="1">
      <c r="B8" s="9"/>
      <c r="C8" s="6" t="s">
        <v>7</v>
      </c>
      <c r="D8" s="41"/>
      <c r="E8" s="42">
        <v>809760.53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10470327.61</v>
      </c>
      <c r="E18" s="45">
        <v>9799100.21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3078</v>
      </c>
      <c r="E20" s="59">
        <v>3246.23</v>
      </c>
    </row>
    <row r="21" spans="2:5" ht="15">
      <c r="B21" s="13">
        <v>20104</v>
      </c>
      <c r="C21" s="54" t="s">
        <v>10</v>
      </c>
      <c r="D21" s="39">
        <v>80605.14</v>
      </c>
      <c r="E21" s="45">
        <v>22500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10554010.75</v>
      </c>
      <c r="E23" s="51">
        <f>E18+E19+E20+E21+E22</f>
        <v>9824846.440000001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347464.01999999996</v>
      </c>
      <c r="E25" s="45">
        <v>359990.4799999999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0.02</v>
      </c>
      <c r="E27" s="45">
        <v>0.09000000000000001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131998.88</v>
      </c>
      <c r="E29" s="50">
        <v>121541.33000000002</v>
      </c>
    </row>
    <row r="30" spans="2:5" ht="15.75" thickBot="1">
      <c r="B30" s="16">
        <v>30000</v>
      </c>
      <c r="C30" s="15" t="s">
        <v>32</v>
      </c>
      <c r="D30" s="48">
        <f>D25+D26+D27+D28+D29</f>
        <v>479462.92</v>
      </c>
      <c r="E30" s="51">
        <f>E25+E26+E27+E28+E29</f>
        <v>481531.89999999997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25194.17</v>
      </c>
      <c r="E33" s="59">
        <v>25194.17</v>
      </c>
    </row>
    <row r="34" spans="2:5" ht="15">
      <c r="B34" s="13">
        <v>40300</v>
      </c>
      <c r="C34" s="54" t="s">
        <v>37</v>
      </c>
      <c r="D34" s="61">
        <v>211</v>
      </c>
      <c r="E34" s="45">
        <v>211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25405.17</v>
      </c>
      <c r="E37" s="51">
        <f>E32+E33+E34+E35+E36</f>
        <v>25405.17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2691244.9299999997</v>
      </c>
      <c r="E54" s="45">
        <v>2689744.93</v>
      </c>
    </row>
    <row r="55" spans="2:5" ht="15">
      <c r="B55" s="13">
        <v>90200</v>
      </c>
      <c r="C55" s="54" t="s">
        <v>62</v>
      </c>
      <c r="D55" s="61">
        <v>1000</v>
      </c>
      <c r="E55" s="62">
        <v>1000</v>
      </c>
    </row>
    <row r="56" spans="2:5" ht="15.75" thickBot="1">
      <c r="B56" s="16">
        <v>90000</v>
      </c>
      <c r="C56" s="15" t="s">
        <v>63</v>
      </c>
      <c r="D56" s="48">
        <f>D54+D55</f>
        <v>2692244.9299999997</v>
      </c>
      <c r="E56" s="51">
        <f>E54+E55</f>
        <v>2690744.93</v>
      </c>
    </row>
    <row r="57" spans="2:5" ht="16.5" thickBot="1" thickTop="1">
      <c r="B57" s="109" t="s">
        <v>64</v>
      </c>
      <c r="C57" s="110"/>
      <c r="D57" s="52">
        <f>D16+D23+D30+D37+D43+D49+D52+D56</f>
        <v>13751123.77</v>
      </c>
      <c r="E57" s="55">
        <f>E16+E23+E30+E37+E43+E49+E52+E56</f>
        <v>13022528.440000001</v>
      </c>
    </row>
    <row r="58" spans="2:5" ht="16.5" thickBot="1" thickTop="1">
      <c r="B58" s="109" t="s">
        <v>65</v>
      </c>
      <c r="C58" s="110"/>
      <c r="D58" s="52">
        <f>D57+D5+D6+D7+D8</f>
        <v>14631724.219999999</v>
      </c>
      <c r="E58" s="55">
        <f>E57+E5+E6+E7+E8</f>
        <v>13832288.97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495718.54000000004</v>
      </c>
      <c r="E10" s="89">
        <v>82349.34000000001</v>
      </c>
      <c r="F10" s="90">
        <v>492359.93000000005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1753966.6400000001</v>
      </c>
      <c r="AL10" s="89">
        <v>0</v>
      </c>
      <c r="AM10" s="90">
        <v>1737209.33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2249685.18</v>
      </c>
      <c r="BW10" s="77">
        <f aca="true" t="shared" si="1" ref="BW10:BW19">E10+H10+K10+N10+Q10+T10+W10+Z10+AC10+AF10+AI10+AL10+AO10+AR10+AU10+AX10+BA10+BD10+BG10+BJ10+BM10+BP10+BS10</f>
        <v>82349.34000000001</v>
      </c>
      <c r="BX10" s="79">
        <f aca="true" t="shared" si="2" ref="BX10:BX19">F10+I10+L10+O10+R10+U10+X10+AA10+AD10+AG10+AJ10+AM10+AP10+AS10+AV10+AY10+BB10+BE10+BH10+BK10+BN10+BQ10+BT10</f>
        <v>2229569.2600000002</v>
      </c>
    </row>
    <row r="11" spans="2:76" ht="15">
      <c r="B11" s="13">
        <v>102</v>
      </c>
      <c r="C11" s="25" t="s">
        <v>92</v>
      </c>
      <c r="D11" s="88">
        <v>32940.4</v>
      </c>
      <c r="E11" s="89">
        <v>5708.26</v>
      </c>
      <c r="F11" s="90">
        <v>32905.59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114952.51000000002</v>
      </c>
      <c r="AL11" s="89">
        <v>0</v>
      </c>
      <c r="AM11" s="90">
        <v>114944.85000000003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147892.91000000003</v>
      </c>
      <c r="BW11" s="77">
        <f t="shared" si="1"/>
        <v>5708.26</v>
      </c>
      <c r="BX11" s="79">
        <f t="shared" si="2"/>
        <v>147850.44000000003</v>
      </c>
    </row>
    <row r="12" spans="2:76" ht="15">
      <c r="B12" s="13">
        <v>103</v>
      </c>
      <c r="C12" s="25" t="s">
        <v>93</v>
      </c>
      <c r="D12" s="88">
        <v>154546.34</v>
      </c>
      <c r="E12" s="89">
        <v>100</v>
      </c>
      <c r="F12" s="90">
        <v>147579.67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5836414.65</v>
      </c>
      <c r="AL12" s="89">
        <v>5750</v>
      </c>
      <c r="AM12" s="90">
        <v>5444257.229999998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5990960.99</v>
      </c>
      <c r="BW12" s="77">
        <f t="shared" si="1"/>
        <v>5850</v>
      </c>
      <c r="BX12" s="79">
        <f t="shared" si="2"/>
        <v>5591836.899999998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>
        <v>350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1021160.3700000001</v>
      </c>
      <c r="AL13" s="89">
        <v>0</v>
      </c>
      <c r="AM13" s="90">
        <v>865342.84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1021510.3700000001</v>
      </c>
      <c r="BW13" s="77">
        <f t="shared" si="1"/>
        <v>0</v>
      </c>
      <c r="BX13" s="79">
        <f t="shared" si="2"/>
        <v>865692.84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178564.52</v>
      </c>
      <c r="AL18" s="89">
        <v>0</v>
      </c>
      <c r="AM18" s="101">
        <v>43243.66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178564.52</v>
      </c>
      <c r="BW18" s="77">
        <f t="shared" si="1"/>
        <v>0</v>
      </c>
      <c r="BX18" s="79">
        <f t="shared" si="2"/>
        <v>43243.66</v>
      </c>
    </row>
    <row r="19" spans="2:76" ht="15">
      <c r="B19" s="13">
        <v>110</v>
      </c>
      <c r="C19" s="25" t="s">
        <v>98</v>
      </c>
      <c r="D19" s="88">
        <v>5151.300000000001</v>
      </c>
      <c r="E19" s="89">
        <v>0</v>
      </c>
      <c r="F19" s="90">
        <v>5151.300000000001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110364.29000000001</v>
      </c>
      <c r="AL19" s="89">
        <v>0</v>
      </c>
      <c r="AM19" s="101">
        <v>111961.10000000002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115515.59000000001</v>
      </c>
      <c r="BW19" s="77">
        <f t="shared" si="1"/>
        <v>0</v>
      </c>
      <c r="BX19" s="79">
        <f t="shared" si="2"/>
        <v>117112.40000000002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688706.5800000001</v>
      </c>
      <c r="E20" s="78">
        <f t="shared" si="3"/>
        <v>88157.6</v>
      </c>
      <c r="F20" s="79">
        <f t="shared" si="3"/>
        <v>678346.4900000001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9015422.98</v>
      </c>
      <c r="AL20" s="78">
        <f t="shared" si="3"/>
        <v>5750</v>
      </c>
      <c r="AM20" s="77">
        <f t="shared" si="3"/>
        <v>8316959.009999998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9704129.559999999</v>
      </c>
      <c r="BW20" s="77">
        <f>BW10+BW11+BW12+BW13+BW14+BW15+BW16+BW17+BW18+BW19</f>
        <v>93907.6</v>
      </c>
      <c r="BX20" s="95">
        <f>BX10+BX11+BX12+BX13+BX14+BX15+BX16+BX17+BX18+BX19</f>
        <v>8995305.499999998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34264.17</v>
      </c>
      <c r="E24" s="89">
        <v>7015</v>
      </c>
      <c r="F24" s="90">
        <v>24079.4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51164.52</v>
      </c>
      <c r="AL24" s="89">
        <v>0</v>
      </c>
      <c r="AM24" s="101">
        <v>69276.15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85428.69</v>
      </c>
      <c r="BW24" s="77">
        <f t="shared" si="4"/>
        <v>7015</v>
      </c>
      <c r="BX24" s="79">
        <f t="shared" si="4"/>
        <v>93355.54999999999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34264.17</v>
      </c>
      <c r="E28" s="78">
        <f t="shared" si="5"/>
        <v>7015</v>
      </c>
      <c r="F28" s="79">
        <f t="shared" si="5"/>
        <v>24079.4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51164.52</v>
      </c>
      <c r="AL28" s="78">
        <f t="shared" si="6"/>
        <v>0</v>
      </c>
      <c r="AM28" s="77">
        <f t="shared" si="6"/>
        <v>69276.15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85428.69</v>
      </c>
      <c r="BW28" s="77">
        <f>BW23+BW24+BW25+BW26+BW27</f>
        <v>7015</v>
      </c>
      <c r="BX28" s="95">
        <f>BX23+BX24+BX25+BX26+BX27</f>
        <v>93355.54999999999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2691244.93</v>
      </c>
      <c r="BS49" s="89">
        <v>0</v>
      </c>
      <c r="BT49" s="101">
        <v>2691244.9300000006</v>
      </c>
      <c r="BU49" s="76"/>
      <c r="BV49" s="85">
        <f aca="true" t="shared" si="15" ref="BV49:BX50">D49+G49+J49+M49+P49+S49+V49+Y49+AB49+AE49+AH49+AK49+AN49+AQ49+AT49+AW49+AZ49+BC49+BF49+BI49+BL49+BO49+BR49</f>
        <v>2691244.93</v>
      </c>
      <c r="BW49" s="77">
        <f t="shared" si="15"/>
        <v>0</v>
      </c>
      <c r="BX49" s="79">
        <f t="shared" si="15"/>
        <v>2691244.9300000006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</v>
      </c>
      <c r="BS50" s="89">
        <v>0</v>
      </c>
      <c r="BT50" s="101">
        <v>1000</v>
      </c>
      <c r="BU50" s="76"/>
      <c r="BV50" s="85">
        <f t="shared" si="15"/>
        <v>1000</v>
      </c>
      <c r="BW50" s="77">
        <f t="shared" si="15"/>
        <v>0</v>
      </c>
      <c r="BX50" s="79">
        <f t="shared" si="15"/>
        <v>1000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2692244.93</v>
      </c>
      <c r="BS51" s="78">
        <f>BS49+BS50</f>
        <v>0</v>
      </c>
      <c r="BT51" s="77">
        <f>BT49+BT50</f>
        <v>2692244.9300000006</v>
      </c>
      <c r="BU51" s="85"/>
      <c r="BV51" s="85">
        <f>BV49+BV50</f>
        <v>2692244.93</v>
      </c>
      <c r="BW51" s="77">
        <f>BW49+BW50</f>
        <v>0</v>
      </c>
      <c r="BX51" s="95">
        <f>BX49+BX50</f>
        <v>2692244.9300000006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722970.7500000001</v>
      </c>
      <c r="E53" s="86">
        <f t="shared" si="18"/>
        <v>95172.6</v>
      </c>
      <c r="F53" s="86">
        <f t="shared" si="18"/>
        <v>702425.8900000001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9066587.5</v>
      </c>
      <c r="AL53" s="86">
        <f t="shared" si="19"/>
        <v>5750</v>
      </c>
      <c r="AM53" s="86">
        <f t="shared" si="19"/>
        <v>8386235.159999998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2692244.93</v>
      </c>
      <c r="BS53" s="86">
        <f t="shared" si="19"/>
        <v>0</v>
      </c>
      <c r="BT53" s="86">
        <f t="shared" si="19"/>
        <v>2692244.9300000006</v>
      </c>
      <c r="BU53" s="86">
        <f>BU8</f>
        <v>0</v>
      </c>
      <c r="BV53" s="102">
        <f>BV8+BV20+BV28+BV35+BV42+BV46+BV51</f>
        <v>12481803.179999998</v>
      </c>
      <c r="BW53" s="87">
        <f>BW20+BW28+BW35+BW42+BW46+BW51</f>
        <v>100922.6</v>
      </c>
      <c r="BX53" s="87">
        <f>BX20+BX28+BX35+BX42+BX46+BX51</f>
        <v>11780905.98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2048998.4400000009</v>
      </c>
      <c r="BW54" s="93"/>
      <c r="BX54" s="94">
        <f>IF((Spese_Rendiconto_2020!BX53-Entrate_Rendiconto_2020!E58)&lt;0,Entrate_Rendiconto_2020!E58-Spese_Rendiconto_2020!BX53,0)</f>
        <v>2051382.9900000002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2021-06-03T11:23:09Z</dcterms:modified>
  <cp:category/>
  <cp:version/>
  <cp:contentType/>
  <cp:contentStatus/>
</cp:coreProperties>
</file>