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<sst xmlns="http://schemas.openxmlformats.org/spreadsheetml/2006/main" count="870" uniqueCount="151">
  <si>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</si>
  <si>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</si>
  <si>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</si>
  <si>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</si>
  <si>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</si>
  <si>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</si>
  <si>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</si>
  <si>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</si>
  <si>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</si>
  <si>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</si>
  <si>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</si>
  <si>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</si>
  <si>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</si>
  <si>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</si>
  <si>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</si>
  <si>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</si>
  <si>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</si>
  <si>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</si>
  <si>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</si>
  <si>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</si>
  <si>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</si>
  <si>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</si>
  <si>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</si>
  <si>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</si>
  <si>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</si>
  <si>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</si>
  <si>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</si>
  <si>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</si>
  <si>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</si>
  <si>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</si>
  <si>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</si>
  <si>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</si>
  <si>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</si>
  <si>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</si>
  <si>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</si>
  <si>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</si>
  <si>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</si>
  <si>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</si>
  <si>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</si>
  <si>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</si>
  <si>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</si>
  <si>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</si>
  <si>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</si>
  <si>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</si>
  <si>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</si>
  <si>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</si>
  <si>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</si>
  <si>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</si>
  <si>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</si>
  <si>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</si>
  <si>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</si>
  <si>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</si>
  <si>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</si>
  <si>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</si>
  <si>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</si>
  <si>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</si>
  <si>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</si>
  <si>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</si>
  <si>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</si>
  <si>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</si>
  <si>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</si>
  <si>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</si>
  <si>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</si>
  <si>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</si>
  <si>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</si>
  <si>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</si>
  <si>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</si>
  <si>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</si>
  <si>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</si>
  <si>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</si>
  <si>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</si>
  <si>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</si>
  <si>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</si>
  <si>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</si>
  <si>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</si>
  <si>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</si>
  <si>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</si>
  <si>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</si>
  <si>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</si>
  <si>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</si>
  <si>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</si>
  <si>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</si>
  <si>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</si>
  <si>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</si>
  <si>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</si>
  <si>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</si>
  <si>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</si>
  <si>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</si>
  <si>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</si>
  <si>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</si>
  <si>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</si>
  <si>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</si>
  <si>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</si>
  <si>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</si>
  <si>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</si>
  <si>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</si>
  <si>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</si>
  <si>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</si>
  <si>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</si>
  <si>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</si>
  <si>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</si>
  <si>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</si>
  <si>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</si>
  <si>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</si>
  <si>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</si>
  <si>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</si>
  <si>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</si>
  <si>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</si>
  <si>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</si>
  <si>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</si>
  <si>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</si>
  <si>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</si>
  <si>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</si>
  <si>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</si>
  <si>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</si>
  <si>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</si>
  <si>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</si>
  <si>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</si>
  <si>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</si>
  <si>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</si>
  <si>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</si>
  <si>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</si>
  <si>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</si>
  <si>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</si>
  <si>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</si>
  <si>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</si>
  <si>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</si>
  <si>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</si>
  <si>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</si>
  <si>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</si>
  <si>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</si>
  <si>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</si>
  <si>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</si>
  <si>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</si>
  <si>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</si>
  <si>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</si>
  <si>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</si>
  <si>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</si>
  <si>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</si>
  <si>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</si>
  <si>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</si>
  <si>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</si>
  <si>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2024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</si>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</sst>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195050.14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1098311.5899999999</v>
      </c>
      <c r="E7" s="40"/>
    </row>
    <row r="8" spans="2:5" ht="15.75" thickBot="1">
      <c r="B8" s="9"/>
      <c r="C8" s="6" t="s">
        <v>7</v>
      </c>
      <c r="D8" s="41"/>
      <c r="E8" s="42">
        <v>1849606.36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10509062.32</v>
      </c>
      <c r="E18" s="45">
        <v>13187286.049999999</v>
      </c>
    </row>
    <row r="19" spans="2:5" ht="15">
      <c r="B19" s="13">
        <v>20102</v>
      </c>
      <c r="C19" s="54" t="s">
        <v>21</v>
      </c>
      <c r="D19" s="39">
        <v>1000</v>
      </c>
      <c r="E19" s="50">
        <v>1000</v>
      </c>
    </row>
    <row r="20" spans="2:5" ht="15">
      <c r="B20" s="13">
        <v>20103</v>
      </c>
      <c r="C20" s="54" t="s">
        <v>22</v>
      </c>
      <c r="D20" s="39">
        <v>20000</v>
      </c>
      <c r="E20" s="59">
        <v>34007.6</v>
      </c>
    </row>
    <row r="21" spans="2:5" ht="15">
      <c r="B21" s="13">
        <v>20104</v>
      </c>
      <c r="C21" s="54" t="s">
        <v>10</v>
      </c>
      <c r="D21" s="39">
        <v>62512</v>
      </c>
      <c r="E21" s="45">
        <v>103648.65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10592574.32</v>
      </c>
      <c r="E23" s="51">
        <f>E18+E19+E20+E21+E22</f>
        <v>13325942.299999999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350100</v>
      </c>
      <c r="E25" s="45">
        <v>359163.11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476992.5500000001</v>
      </c>
      <c r="E29" s="50">
        <v>812640.6499999999</v>
      </c>
    </row>
    <row r="30" spans="2:5" ht="15.75" thickBot="1">
      <c r="B30" s="16">
        <v>30000</v>
      </c>
      <c r="C30" s="15" t="s">
        <v>32</v>
      </c>
      <c r="D30" s="48">
        <f>D25+D26+D27+D28+D29</f>
        <v>827102.55</v>
      </c>
      <c r="E30" s="51">
        <f>E25+E26+E27+E28+E29</f>
        <v>1171813.7599999998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7000000</v>
      </c>
      <c r="E51" s="62">
        <v>7000000</v>
      </c>
    </row>
    <row r="52" spans="2:5" ht="15.75" thickBot="1">
      <c r="B52" s="16">
        <v>70000</v>
      </c>
      <c r="C52" s="15" t="s">
        <v>58</v>
      </c>
      <c r="D52" s="48">
        <f>D51</f>
        <v>7000000</v>
      </c>
      <c r="E52" s="51">
        <f>E51</f>
        <v>7000000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10066000</v>
      </c>
      <c r="E54" s="45">
        <v>10067500</v>
      </c>
    </row>
    <row r="55" spans="2:5" ht="15">
      <c r="B55" s="13">
        <v>90200</v>
      </c>
      <c r="C55" s="54" t="s">
        <v>62</v>
      </c>
      <c r="D55" s="61">
        <v>9000</v>
      </c>
      <c r="E55" s="62">
        <v>9000</v>
      </c>
    </row>
    <row r="56" spans="2:5" ht="15.75" thickBot="1">
      <c r="B56" s="16">
        <v>90000</v>
      </c>
      <c r="C56" s="15" t="s">
        <v>63</v>
      </c>
      <c r="D56" s="48">
        <f>D54+D55</f>
        <v>10075000</v>
      </c>
      <c r="E56" s="51">
        <f>E54+E55</f>
        <v>10076500</v>
      </c>
    </row>
    <row r="57" spans="2:5" ht="16.5" thickBot="1" thickTop="1">
      <c r="B57" s="109" t="s">
        <v>64</v>
      </c>
      <c r="C57" s="110"/>
      <c r="D57" s="52">
        <f>D16+D23+D30+D37+D43+D49+D52+D56</f>
        <v>28494676.87</v>
      </c>
      <c r="E57" s="55">
        <f>E16+E23+E30+E37+E43+E49+E52+E56</f>
        <v>31574256.06</v>
      </c>
    </row>
    <row r="58" spans="2:5" ht="16.5" thickBot="1" thickTop="1">
      <c r="B58" s="109" t="s">
        <v>65</v>
      </c>
      <c r="C58" s="110"/>
      <c r="D58" s="52">
        <f>D57+D5+D6+D7+D8</f>
        <v>29788038.6</v>
      </c>
      <c r="E58" s="55">
        <f>E57+E5+E6+E7+E8</f>
        <v>33423862.419999998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10458552.59</v>
      </c>
      <c r="E18" s="45"/>
    </row>
    <row r="19" spans="2:5" ht="15">
      <c r="B19" s="13">
        <v>20102</v>
      </c>
      <c r="C19" s="54" t="s">
        <v>21</v>
      </c>
      <c r="D19" s="39">
        <v>1000</v>
      </c>
      <c r="E19" s="50"/>
    </row>
    <row r="20" spans="2:5" ht="15">
      <c r="B20" s="13">
        <v>20103</v>
      </c>
      <c r="C20" s="54" t="s">
        <v>22</v>
      </c>
      <c r="D20" s="39">
        <v>10112.13</v>
      </c>
      <c r="E20" s="59"/>
    </row>
    <row r="21" spans="2:5" ht="15">
      <c r="B21" s="13">
        <v>20104</v>
      </c>
      <c r="C21" s="54" t="s">
        <v>10</v>
      </c>
      <c r="D21" s="39">
        <v>14024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10483688.72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346100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436930.7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783040.7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7000000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10066000</v>
      </c>
      <c r="E54" s="45"/>
    </row>
    <row r="55" spans="2:5" ht="15">
      <c r="B55" s="13">
        <v>90200</v>
      </c>
      <c r="C55" s="54" t="s">
        <v>62</v>
      </c>
      <c r="D55" s="61">
        <v>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10075000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28341729.42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28341729.42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7599854.41</v>
      </c>
      <c r="E18" s="45"/>
    </row>
    <row r="19" spans="2:5" ht="15">
      <c r="B19" s="13">
        <v>20102</v>
      </c>
      <c r="C19" s="54" t="s">
        <v>21</v>
      </c>
      <c r="D19" s="39">
        <v>1000</v>
      </c>
      <c r="E19" s="50"/>
    </row>
    <row r="20" spans="2:5" ht="15">
      <c r="B20" s="13">
        <v>20103</v>
      </c>
      <c r="C20" s="54" t="s">
        <v>22</v>
      </c>
      <c r="D20" s="39">
        <v>2017.92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7602872.33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347100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368407.31000000006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715517.31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7000000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10066000</v>
      </c>
      <c r="E54" s="45"/>
    </row>
    <row r="55" spans="2:5" ht="15">
      <c r="B55" s="13">
        <v>90200</v>
      </c>
      <c r="C55" s="54" t="s">
        <v>62</v>
      </c>
      <c r="D55" s="61">
        <v>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10075000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25393389.64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25393389.64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675516.3099999998</v>
      </c>
      <c r="E10" s="89">
        <v>0</v>
      </c>
      <c r="F10" s="90">
        <v>676316.7599999999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1738821.2799999998</v>
      </c>
      <c r="AL10" s="89">
        <v>0</v>
      </c>
      <c r="AM10" s="90">
        <v>1742125.11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2414337.59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2418441.87</v>
      </c>
    </row>
    <row r="11" spans="2:76" ht="15">
      <c r="B11" s="13">
        <v>102</v>
      </c>
      <c r="C11" s="25" t="s">
        <v>92</v>
      </c>
      <c r="D11" s="88">
        <v>54600.62</v>
      </c>
      <c r="E11" s="89">
        <v>0</v>
      </c>
      <c r="F11" s="90">
        <v>54609.23</v>
      </c>
      <c r="G11" s="88"/>
      <c r="H11" s="89"/>
      <c r="I11" s="90"/>
      <c r="J11" s="97"/>
      <c r="K11" s="89"/>
      <c r="L11" s="101"/>
      <c r="M11" s="91">
        <v>70</v>
      </c>
      <c r="N11" s="89">
        <v>0</v>
      </c>
      <c r="O11" s="90">
        <v>70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115141.41</v>
      </c>
      <c r="AL11" s="89">
        <v>0</v>
      </c>
      <c r="AM11" s="90">
        <v>120916.37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169812.03</v>
      </c>
      <c r="BW11" s="77">
        <f t="shared" si="1"/>
        <v>0</v>
      </c>
      <c r="BX11" s="79">
        <f t="shared" si="2"/>
        <v>175595.59999999998</v>
      </c>
    </row>
    <row r="12" spans="2:76" ht="15">
      <c r="B12" s="13">
        <v>103</v>
      </c>
      <c r="C12" s="25" t="s">
        <v>93</v>
      </c>
      <c r="D12" s="88">
        <v>218600.03999999998</v>
      </c>
      <c r="E12" s="89">
        <v>0</v>
      </c>
      <c r="F12" s="90">
        <v>288985.97000000003</v>
      </c>
      <c r="G12" s="88"/>
      <c r="H12" s="89"/>
      <c r="I12" s="90"/>
      <c r="J12" s="97"/>
      <c r="K12" s="89"/>
      <c r="L12" s="101"/>
      <c r="M12" s="91">
        <v>251016</v>
      </c>
      <c r="N12" s="89">
        <v>0</v>
      </c>
      <c r="O12" s="90">
        <v>188516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7247150.139999999</v>
      </c>
      <c r="AL12" s="89">
        <v>0</v>
      </c>
      <c r="AM12" s="90">
        <v>8651528.97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7716766.179999999</v>
      </c>
      <c r="BW12" s="77">
        <f t="shared" si="1"/>
        <v>0</v>
      </c>
      <c r="BX12" s="79">
        <f t="shared" si="2"/>
        <v>9129030.940000001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700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1783741.16</v>
      </c>
      <c r="AL13" s="89">
        <v>0</v>
      </c>
      <c r="AM13" s="90">
        <v>1935654.05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1784091.1600000001</v>
      </c>
      <c r="BW13" s="77">
        <f t="shared" si="1"/>
        <v>0</v>
      </c>
      <c r="BX13" s="79">
        <f t="shared" si="2"/>
        <v>1936354.05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4000</v>
      </c>
      <c r="BP16" s="89">
        <v>0</v>
      </c>
      <c r="BQ16" s="90">
        <v>4000</v>
      </c>
      <c r="BR16" s="97"/>
      <c r="BS16" s="89"/>
      <c r="BT16" s="101"/>
      <c r="BU16" s="76"/>
      <c r="BV16" s="85">
        <f t="shared" si="0"/>
        <v>4000</v>
      </c>
      <c r="BW16" s="77">
        <f t="shared" si="1"/>
        <v>0</v>
      </c>
      <c r="BX16" s="79">
        <f t="shared" si="2"/>
        <v>4000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>
        <v>5245.59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426657.24999999994</v>
      </c>
      <c r="AL19" s="89">
        <v>0</v>
      </c>
      <c r="AM19" s="101">
        <v>665768.62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152985.59000000003</v>
      </c>
      <c r="BJ19" s="89">
        <v>0</v>
      </c>
      <c r="BK19" s="101">
        <v>59576.08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584888.4299999999</v>
      </c>
      <c r="BW19" s="77">
        <f t="shared" si="1"/>
        <v>0</v>
      </c>
      <c r="BX19" s="79">
        <f t="shared" si="2"/>
        <v>730590.2899999999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954312.5599999997</v>
      </c>
      <c r="E20" s="78">
        <f t="shared" si="3"/>
        <v>0</v>
      </c>
      <c r="F20" s="79">
        <f t="shared" si="3"/>
        <v>1025857.5499999999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251086</v>
      </c>
      <c r="N20" s="78">
        <f t="shared" si="3"/>
        <v>0</v>
      </c>
      <c r="O20" s="77">
        <f t="shared" si="3"/>
        <v>188586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11311511.239999998</v>
      </c>
      <c r="AL20" s="78">
        <f t="shared" si="3"/>
        <v>0</v>
      </c>
      <c r="AM20" s="77">
        <f t="shared" si="3"/>
        <v>13115993.120000001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152985.59000000003</v>
      </c>
      <c r="BJ20" s="78">
        <f t="shared" si="3"/>
        <v>0</v>
      </c>
      <c r="BK20" s="77">
        <f t="shared" si="3"/>
        <v>59576.08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4000</v>
      </c>
      <c r="BP20" s="78">
        <f t="shared" si="3"/>
        <v>0</v>
      </c>
      <c r="BQ20" s="77">
        <f t="shared" si="3"/>
        <v>4000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12673895.389999999</v>
      </c>
      <c r="BW20" s="77">
        <f>BW10+BW11+BW12+BW13+BW14+BW15+BW16+BW17+BW18+BW19</f>
        <v>0</v>
      </c>
      <c r="BX20" s="95">
        <f>BX10+BX11+BX12+BX13+BX14+BX15+BX16+BX17+BX18+BX19</f>
        <v>14394012.750000002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14528.04</v>
      </c>
      <c r="E24" s="89">
        <v>0</v>
      </c>
      <c r="F24" s="90">
        <v>43025.52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24615.17</v>
      </c>
      <c r="AL24" s="89">
        <v>0</v>
      </c>
      <c r="AM24" s="101">
        <v>58698.09999999999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39143.21</v>
      </c>
      <c r="BW24" s="77">
        <f t="shared" si="4"/>
        <v>0</v>
      </c>
      <c r="BX24" s="79">
        <f t="shared" si="4"/>
        <v>101723.62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14528.04</v>
      </c>
      <c r="E28" s="78">
        <f t="shared" si="5"/>
        <v>0</v>
      </c>
      <c r="F28" s="79">
        <f t="shared" si="5"/>
        <v>43025.520000000004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24615.17</v>
      </c>
      <c r="AL28" s="78">
        <f t="shared" si="6"/>
        <v>0</v>
      </c>
      <c r="AM28" s="77">
        <f t="shared" si="6"/>
        <v>58698.09999999999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39143.21</v>
      </c>
      <c r="BW28" s="77">
        <f>BW23+BW24+BW25+BW26+BW27</f>
        <v>0</v>
      </c>
      <c r="BX28" s="95">
        <f>BX23+BX24+BX25+BX26+BX27</f>
        <v>101723.62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>
        <v>7000000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7000000</v>
      </c>
      <c r="BP46" s="78">
        <f>BP45</f>
        <v>0</v>
      </c>
      <c r="BQ46" s="95">
        <f>BQ45</f>
        <v>7000000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7000000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10066000</v>
      </c>
      <c r="BS49" s="89">
        <v>0</v>
      </c>
      <c r="BT49" s="101">
        <v>10069519.69</v>
      </c>
      <c r="BU49" s="76"/>
      <c r="BV49" s="85">
        <f aca="true" t="shared" si="15" ref="BV49:BX50">D49+G49+J49+M49+P49+S49+V49+Y49+AB49+AE49+AH49+AK49+AN49+AQ49+AT49+AW49+AZ49+BC49+BF49+BI49+BL49+BO49+BR49</f>
        <v>10066000</v>
      </c>
      <c r="BW49" s="77">
        <f t="shared" si="15"/>
        <v>0</v>
      </c>
      <c r="BX49" s="79">
        <f t="shared" si="15"/>
        <v>10069519.69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</v>
      </c>
      <c r="BS50" s="89">
        <v>0</v>
      </c>
      <c r="BT50" s="101">
        <v>9000</v>
      </c>
      <c r="BU50" s="76"/>
      <c r="BV50" s="85">
        <f t="shared" si="15"/>
        <v>9000</v>
      </c>
      <c r="BW50" s="77">
        <f t="shared" si="15"/>
        <v>0</v>
      </c>
      <c r="BX50" s="79">
        <f t="shared" si="15"/>
        <v>9000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10075000</v>
      </c>
      <c r="BS51" s="78">
        <f>BS49+BS50</f>
        <v>0</v>
      </c>
      <c r="BT51" s="77">
        <f>BT49+BT50</f>
        <v>10078519.69</v>
      </c>
      <c r="BU51" s="85"/>
      <c r="BV51" s="85">
        <f>BV49+BV50</f>
        <v>10075000</v>
      </c>
      <c r="BW51" s="77">
        <f>BW49+BW50</f>
        <v>0</v>
      </c>
      <c r="BX51" s="95">
        <f>BX49+BX50</f>
        <v>10078519.69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968840.5999999997</v>
      </c>
      <c r="E53" s="86">
        <f t="shared" si="18"/>
        <v>0</v>
      </c>
      <c r="F53" s="86">
        <f t="shared" si="18"/>
        <v>1068883.0699999998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251086</v>
      </c>
      <c r="N53" s="86">
        <f t="shared" si="18"/>
        <v>0</v>
      </c>
      <c r="O53" s="86">
        <f t="shared" si="18"/>
        <v>188586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11336126.409999998</v>
      </c>
      <c r="AL53" s="86">
        <f t="shared" si="19"/>
        <v>0</v>
      </c>
      <c r="AM53" s="86">
        <f t="shared" si="19"/>
        <v>13174691.22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152985.59000000003</v>
      </c>
      <c r="BJ53" s="86">
        <f t="shared" si="19"/>
        <v>0</v>
      </c>
      <c r="BK53" s="86">
        <f t="shared" si="19"/>
        <v>59576.08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7004000</v>
      </c>
      <c r="BP53" s="86">
        <f t="shared" si="19"/>
        <v>0</v>
      </c>
      <c r="BQ53" s="86">
        <f t="shared" si="19"/>
        <v>7004000</v>
      </c>
      <c r="BR53" s="86">
        <f t="shared" si="19"/>
        <v>10075000</v>
      </c>
      <c r="BS53" s="86">
        <f t="shared" si="19"/>
        <v>0</v>
      </c>
      <c r="BT53" s="86">
        <f t="shared" si="19"/>
        <v>10078519.69</v>
      </c>
      <c r="BU53" s="86">
        <f>BU8</f>
        <v>0</v>
      </c>
      <c r="BV53" s="102">
        <f>BV8+BV20+BV28+BV35+BV42+BV46+BV51</f>
        <v>29788038.6</v>
      </c>
      <c r="BW53" s="87">
        <f>BW20+BW28+BW35+BW42+BW46+BW51</f>
        <v>0</v>
      </c>
      <c r="BX53" s="87">
        <f>BX20+BX28+BX35+BX42+BX46+BX51</f>
        <v>31574256.060000002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551265.9299999998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1746782.7399999998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2298048.6699999995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39049.44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115678.15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154727.59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207325.58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500000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6261368.57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6968694.15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1256685.03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1257035.03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4000</v>
      </c>
      <c r="BP16" s="89">
        <v>0</v>
      </c>
      <c r="BQ16" s="90"/>
      <c r="BR16" s="97"/>
      <c r="BS16" s="89"/>
      <c r="BT16" s="101"/>
      <c r="BU16" s="76"/>
      <c r="BV16" s="85">
        <f t="shared" si="0"/>
        <v>4000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397497.4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144106.9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546849.89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803236.5399999998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500000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9778011.89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144106.9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4000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11229355.33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10788.92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26585.17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37374.09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10788.92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26585.17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37374.09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10066000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10066000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</v>
      </c>
      <c r="BS50" s="89">
        <v>0</v>
      </c>
      <c r="BT50" s="101"/>
      <c r="BU50" s="76"/>
      <c r="BV50" s="85">
        <f t="shared" si="9"/>
        <v>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10075000</v>
      </c>
      <c r="BS51" s="78">
        <f>BS49+BS50</f>
        <v>0</v>
      </c>
      <c r="BT51" s="77">
        <f>BT49+BT50</f>
        <v>0</v>
      </c>
      <c r="BU51" s="85"/>
      <c r="BV51" s="85">
        <f>BV49+BV50</f>
        <v>10075000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814025.4599999998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500000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9804597.06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144106.9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7004000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10075000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28341729.42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551265.9299999998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1713434.3499999996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2264700.2799999993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39049.44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116440.4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155489.84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203438.48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500000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3704103.89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4407542.37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1020650.65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1021000.65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4000</v>
      </c>
      <c r="BP16" s="89">
        <v>0</v>
      </c>
      <c r="BQ16" s="90"/>
      <c r="BR16" s="97"/>
      <c r="BS16" s="89"/>
      <c r="BT16" s="101"/>
      <c r="BU16" s="76"/>
      <c r="BV16" s="85">
        <f t="shared" si="0"/>
        <v>4000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328974.01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131436.9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465656.5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799349.4399999998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500000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6883603.3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131436.9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4000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8318389.64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10066000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10066000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9000</v>
      </c>
      <c r="BS50" s="89">
        <v>0</v>
      </c>
      <c r="BT50" s="101"/>
      <c r="BU50" s="76"/>
      <c r="BV50" s="85">
        <f t="shared" si="9"/>
        <v>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10075000</v>
      </c>
      <c r="BS51" s="78">
        <f>BS49+BS50</f>
        <v>0</v>
      </c>
      <c r="BT51" s="77">
        <f>BT49+BT50</f>
        <v>0</v>
      </c>
      <c r="BU51" s="85"/>
      <c r="BV51" s="85">
        <f>BV49+BV50</f>
        <v>10075000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799349.4399999998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500000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6883603.3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131436.9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7004000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10075000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25393389.64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